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6995" windowHeight="747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Rekapitulace!$G$11</definedName>
    <definedName name="Dodavka0">Položky!#REF!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list'!$F$4</definedName>
    <definedName name="MJ">'Krycí list'!$G$4</definedName>
    <definedName name="Mont">Rekapitulace!$H$11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Položky!$A$1:$K$24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Rekapitulace!$F$11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BG23" i="3"/>
  <c r="BF23" i="3"/>
  <c r="BE23" i="3"/>
  <c r="BD23" i="3"/>
  <c r="K23" i="3"/>
  <c r="I23" i="3"/>
  <c r="G23" i="3"/>
  <c r="BC23" i="3" s="1"/>
  <c r="BG22" i="3"/>
  <c r="BF22" i="3"/>
  <c r="BE22" i="3"/>
  <c r="BD22" i="3"/>
  <c r="K22" i="3"/>
  <c r="I22" i="3"/>
  <c r="G22" i="3"/>
  <c r="BC22" i="3" s="1"/>
  <c r="B10" i="2"/>
  <c r="A10" i="2"/>
  <c r="C24" i="3"/>
  <c r="BG19" i="3"/>
  <c r="BF19" i="3"/>
  <c r="BE19" i="3"/>
  <c r="BD19" i="3"/>
  <c r="K19" i="3"/>
  <c r="I19" i="3"/>
  <c r="G19" i="3"/>
  <c r="BC19" i="3" s="1"/>
  <c r="BG18" i="3"/>
  <c r="BF18" i="3"/>
  <c r="BE18" i="3"/>
  <c r="BD18" i="3"/>
  <c r="K18" i="3"/>
  <c r="I18" i="3"/>
  <c r="G18" i="3"/>
  <c r="BC18" i="3" s="1"/>
  <c r="BG17" i="3"/>
  <c r="BF17" i="3"/>
  <c r="BE17" i="3"/>
  <c r="BD17" i="3"/>
  <c r="K17" i="3"/>
  <c r="I17" i="3"/>
  <c r="G17" i="3"/>
  <c r="BC17" i="3" s="1"/>
  <c r="BG16" i="3"/>
  <c r="BF16" i="3"/>
  <c r="BE16" i="3"/>
  <c r="BD16" i="3"/>
  <c r="K16" i="3"/>
  <c r="I16" i="3"/>
  <c r="G16" i="3"/>
  <c r="BC16" i="3" s="1"/>
  <c r="BG15" i="3"/>
  <c r="BF15" i="3"/>
  <c r="BE15" i="3"/>
  <c r="BD15" i="3"/>
  <c r="K15" i="3"/>
  <c r="I15" i="3"/>
  <c r="G15" i="3"/>
  <c r="BC15" i="3" s="1"/>
  <c r="B9" i="2"/>
  <c r="A9" i="2"/>
  <c r="C20" i="3"/>
  <c r="BG12" i="3"/>
  <c r="BG13" i="3" s="1"/>
  <c r="I8" i="2" s="1"/>
  <c r="BF12" i="3"/>
  <c r="BF13" i="3" s="1"/>
  <c r="H8" i="2" s="1"/>
  <c r="BE12" i="3"/>
  <c r="BE13" i="3" s="1"/>
  <c r="G8" i="2" s="1"/>
  <c r="BD12" i="3"/>
  <c r="BD13" i="3" s="1"/>
  <c r="F8" i="2" s="1"/>
  <c r="K12" i="3"/>
  <c r="K13" i="3" s="1"/>
  <c r="I12" i="3"/>
  <c r="I13" i="3" s="1"/>
  <c r="G12" i="3"/>
  <c r="BC12" i="3" s="1"/>
  <c r="BC13" i="3" s="1"/>
  <c r="E8" i="2" s="1"/>
  <c r="B8" i="2"/>
  <c r="A8" i="2"/>
  <c r="C13" i="3"/>
  <c r="BG9" i="3"/>
  <c r="BF9" i="3"/>
  <c r="BE9" i="3"/>
  <c r="BD9" i="3"/>
  <c r="K9" i="3"/>
  <c r="I9" i="3"/>
  <c r="G9" i="3"/>
  <c r="BC9" i="3" s="1"/>
  <c r="BG8" i="3"/>
  <c r="BF8" i="3"/>
  <c r="BE8" i="3"/>
  <c r="BD8" i="3"/>
  <c r="K8" i="3"/>
  <c r="I8" i="3"/>
  <c r="G8" i="3"/>
  <c r="BC8" i="3" s="1"/>
  <c r="B7" i="2"/>
  <c r="A7" i="2"/>
  <c r="C10" i="3"/>
  <c r="C4" i="3"/>
  <c r="H3" i="3"/>
  <c r="C3" i="3"/>
  <c r="C2" i="2"/>
  <c r="C1" i="2"/>
  <c r="F31" i="1"/>
  <c r="G8" i="1"/>
  <c r="F34" i="1" l="1"/>
  <c r="I10" i="3"/>
  <c r="BF24" i="3"/>
  <c r="H10" i="2" s="1"/>
  <c r="BE10" i="3"/>
  <c r="G7" i="2" s="1"/>
  <c r="BF10" i="3"/>
  <c r="H7" i="2" s="1"/>
  <c r="BG10" i="3"/>
  <c r="I7" i="2" s="1"/>
  <c r="BC24" i="3"/>
  <c r="E10" i="2" s="1"/>
  <c r="BE24" i="3"/>
  <c r="G10" i="2" s="1"/>
  <c r="I24" i="3"/>
  <c r="BG24" i="3"/>
  <c r="I10" i="2" s="1"/>
  <c r="K24" i="3"/>
  <c r="BG20" i="3"/>
  <c r="I9" i="2" s="1"/>
  <c r="BE20" i="3"/>
  <c r="G9" i="2" s="1"/>
  <c r="I20" i="3"/>
  <c r="BD20" i="3"/>
  <c r="F9" i="2" s="1"/>
  <c r="BF20" i="3"/>
  <c r="H9" i="2" s="1"/>
  <c r="K20" i="3"/>
  <c r="BC10" i="3"/>
  <c r="E7" i="2" s="1"/>
  <c r="K10" i="3"/>
  <c r="BD10" i="3"/>
  <c r="F7" i="2" s="1"/>
  <c r="BD24" i="3"/>
  <c r="F10" i="2" s="1"/>
  <c r="BC20" i="3"/>
  <c r="E9" i="2" s="1"/>
  <c r="G10" i="3"/>
  <c r="G13" i="3"/>
  <c r="G20" i="3"/>
  <c r="G24" i="3"/>
  <c r="H11" i="2" l="1"/>
  <c r="C15" i="1" s="1"/>
  <c r="G11" i="2"/>
  <c r="C14" i="1" s="1"/>
  <c r="I11" i="2"/>
  <c r="C20" i="1" s="1"/>
  <c r="F11" i="2"/>
  <c r="C17" i="1" s="1"/>
  <c r="E11" i="2"/>
  <c r="G17" i="2" l="1"/>
  <c r="I17" i="2" s="1"/>
  <c r="G15" i="1" s="1"/>
  <c r="G18" i="2"/>
  <c r="I18" i="2" s="1"/>
  <c r="G16" i="1" s="1"/>
  <c r="C16" i="1"/>
  <c r="C18" i="1" s="1"/>
  <c r="C21" i="1" s="1"/>
  <c r="G16" i="2"/>
  <c r="I16" i="2" s="1"/>
  <c r="G14" i="1" s="1"/>
  <c r="H19" i="2" l="1"/>
  <c r="G22" i="1" s="1"/>
  <c r="G21" i="1" s="1"/>
  <c r="C22" i="1" l="1"/>
</calcChain>
</file>

<file path=xl/sharedStrings.xml><?xml version="1.0" encoding="utf-8"?>
<sst xmlns="http://schemas.openxmlformats.org/spreadsheetml/2006/main" count="144" uniqueCount="106">
  <si>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</si>
  <si>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</si>
  <si>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</si>
  <si>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</si>
  <si>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</si>
  <si>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</si>
  <si>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</si>
  <si>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</si>
  <si>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</si>
  <si>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</si>
  <si>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</si>
  <si>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</si>
  <si>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</si>
  <si>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</si>
  <si>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</si>
  <si>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</si>
  <si>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</si>
  <si>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</si>
  <si>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</si>
  <si>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</si>
  <si>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</si>
  <si>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</si>
  <si>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</si>
  <si>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</si>
  <si>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</si>
  <si>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</si>
  <si>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</si>
  <si>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</si>
  <si>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</si>
  <si>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</si>
  <si>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</si>
  <si>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</si>
  <si>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</si>
  <si>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</si>
  <si>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</si>
  <si>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</si>
  <si>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</si>
  <si>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</si>
  <si>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</si>
  <si>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</si>
  <si>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</si>
  <si>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</si>
  <si>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</si>
  <si>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</si>
  <si>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</si>
  <si>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</si>
  <si>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</si>
  <si>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</si>
  <si>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</si>
  <si>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</si>
  <si>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</si>
  <si>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</si>
  <si>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</si>
  <si>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</si>
  <si>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</si>
  <si>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</si>
  <si>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</si>
  <si>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</si>
  <si>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</si>
  <si>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</si>
  <si>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</si>
  <si>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</si>
  <si>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</si>
  <si>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</si>
  <si>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</si>
  <si>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</si>
  <si>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</si>
  <si>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</si>
  <si>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</si>
  <si>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</si>
  <si>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</si>
  <si>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</si>
  <si>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m2</t>
  </si>
  <si>
    <t>113 10-6121.R00</t>
  </si>
  <si>
    <t>113 20-2111.R00</t>
  </si>
  <si>
    <t>m</t>
  </si>
  <si>
    <t>2</t>
  </si>
  <si>
    <t>Základy,zvláštní zakládání</t>
  </si>
  <si>
    <t>215 90-1101.R00</t>
  </si>
  <si>
    <t>5</t>
  </si>
  <si>
    <t>Komunikace</t>
  </si>
  <si>
    <t>596 21-5020.R00</t>
  </si>
  <si>
    <t>Kladení zámkové dlažby tl. 6 cm do drtě tl. 3 cm</t>
  </si>
  <si>
    <t>SPEC.01</t>
  </si>
  <si>
    <t>596 21-5040.R00</t>
  </si>
  <si>
    <t>Kladení zámkové dlažby tl. 8 cm do drtě tl. 4 cm</t>
  </si>
  <si>
    <t>SPEC. 02</t>
  </si>
  <si>
    <t>SPEC. 03</t>
  </si>
  <si>
    <t>91</t>
  </si>
  <si>
    <t>Doplňující práce na komunikaci</t>
  </si>
  <si>
    <t>917 86-2111.RT7</t>
  </si>
  <si>
    <t>916 56-1111.RT2</t>
  </si>
  <si>
    <t>Osazení záhon.obrubníků do lože z C 12/15 s opěrou včetně obrubníku   50/5/20 cm</t>
  </si>
  <si>
    <t>Dopravní opatření</t>
  </si>
  <si>
    <t>Rozebrání dlažeb z betonových dlaždic na sucho, včetně likvidace</t>
  </si>
  <si>
    <t>Výšková úprava a zhutnění podloží pod zámkovou dlažbu</t>
  </si>
  <si>
    <t>Dodání zámkové dlažby ( typ KOST ) šedé tl. 60 mm ztratné 1%</t>
  </si>
  <si>
    <t>Dodání zámkové dlažby ( typ KOST ) šedá tl. 80 mm ztratné 1%</t>
  </si>
  <si>
    <t>Výkaz výměr</t>
  </si>
  <si>
    <t>Vytrhání obrub z krajníků nebo obrubníků stojatých, včetně likvidace ( 1. etapa )</t>
  </si>
  <si>
    <t>Osazení stojat. obrub.bet. s opěrou,lože z C 12/15 včetně dodávky obrubníku  100/8/25 ( 1. etapa )</t>
  </si>
  <si>
    <t xml:space="preserve">Kompletační činnost zhotovitele </t>
  </si>
  <si>
    <t>Zařízení staveniště</t>
  </si>
  <si>
    <t>Drozdov - rekonstrukce chodníků II. etapa</t>
  </si>
  <si>
    <t>kpl</t>
  </si>
  <si>
    <t>Dodání a montáž uliční vpusti TBV-Q, vč. litinového rámu typ D 400, napojení na stáv. kanalizaci potrubím DN 200 v délce 5m, hloubce 2,2m, vč. zemních prací a hutněného zásypu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</si>
</sst>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21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i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2" borderId="6" xfId="0" applyNumberFormat="1" applyFont="1" applyFill="1" applyBorder="1"/>
    <xf numFmtId="49" fontId="0" fillId="2" borderId="7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1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7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40" xfId="0" applyFont="1" applyFill="1" applyBorder="1"/>
    <xf numFmtId="165" fontId="6" fillId="0" borderId="38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6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9" xfId="0" applyNumberFormat="1" applyFont="1" applyFill="1" applyBorder="1"/>
    <xf numFmtId="0" fontId="5" fillId="0" borderId="26" xfId="0" applyFont="1" applyFill="1" applyBorder="1"/>
    <xf numFmtId="3" fontId="5" fillId="0" borderId="28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1" xfId="0" applyFont="1" applyFill="1" applyBorder="1"/>
    <xf numFmtId="0" fontId="11" fillId="0" borderId="32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34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5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9" fillId="0" borderId="44" xfId="1" applyFont="1" applyBorder="1" applyAlignment="1">
      <alignment horizontal="center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6" xfId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16" fillId="0" borderId="57" xfId="1" applyFont="1" applyFill="1" applyBorder="1"/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8" fillId="0" borderId="60" xfId="1" applyNumberFormat="1" applyFont="1" applyFill="1" applyBorder="1"/>
    <xf numFmtId="0" fontId="17" fillId="0" borderId="0" xfId="1" applyFont="1"/>
    <xf numFmtId="0" fontId="7" fillId="0" borderId="53" xfId="1" applyFont="1" applyFill="1" applyBorder="1" applyAlignment="1">
      <alignment horizontal="center"/>
    </xf>
    <xf numFmtId="49" fontId="7" fillId="0" borderId="53" xfId="1" applyNumberFormat="1" applyFont="1" applyFill="1" applyBorder="1" applyAlignment="1">
      <alignment horizontal="left"/>
    </xf>
    <xf numFmtId="0" fontId="7" fillId="0" borderId="53" xfId="1" applyFont="1" applyFill="1" applyBorder="1" applyAlignment="1">
      <alignment wrapText="1"/>
    </xf>
    <xf numFmtId="49" fontId="7" fillId="0" borderId="53" xfId="1" applyNumberFormat="1" applyFont="1" applyFill="1" applyBorder="1" applyAlignment="1">
      <alignment horizontal="center" shrinkToFit="1"/>
    </xf>
    <xf numFmtId="4" fontId="7" fillId="0" borderId="53" xfId="1" applyNumberFormat="1" applyFont="1" applyFill="1" applyBorder="1" applyAlignment="1">
      <alignment horizontal="right"/>
    </xf>
    <xf numFmtId="4" fontId="7" fillId="0" borderId="53" xfId="1" applyNumberFormat="1" applyFont="1" applyFill="1" applyBorder="1"/>
    <xf numFmtId="167" fontId="7" fillId="0" borderId="53" xfId="1" applyNumberFormat="1" applyFont="1" applyFill="1" applyBorder="1"/>
    <xf numFmtId="0" fontId="9" fillId="0" borderId="61" xfId="1" applyFill="1" applyBorder="1" applyAlignment="1">
      <alignment horizontal="center"/>
    </xf>
    <xf numFmtId="49" fontId="3" fillId="0" borderId="61" xfId="1" applyNumberFormat="1" applyFont="1" applyFill="1" applyBorder="1" applyAlignment="1">
      <alignment horizontal="left"/>
    </xf>
    <xf numFmtId="0" fontId="3" fillId="0" borderId="61" xfId="1" applyFont="1" applyFill="1" applyBorder="1"/>
    <xf numFmtId="4" fontId="9" fillId="0" borderId="61" xfId="1" applyNumberFormat="1" applyFill="1" applyBorder="1" applyAlignment="1">
      <alignment horizontal="right"/>
    </xf>
    <xf numFmtId="4" fontId="5" fillId="0" borderId="61" xfId="1" applyNumberFormat="1" applyFont="1" applyFill="1" applyBorder="1"/>
    <xf numFmtId="0" fontId="5" fillId="0" borderId="61" xfId="1" applyFont="1" applyFill="1" applyBorder="1"/>
    <xf numFmtId="167" fontId="5" fillId="0" borderId="61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20" fillId="0" borderId="44" xfId="1" applyFont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 shrinkToFit="1"/>
    </xf>
    <xf numFmtId="0" fontId="9" fillId="0" borderId="49" xfId="1" applyFont="1" applyBorder="1" applyAlignment="1">
      <alignment horizontal="left" shrinkToFit="1"/>
    </xf>
    <xf numFmtId="3" fontId="5" fillId="0" borderId="3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8" xfId="1" applyBorder="1" applyAlignment="1">
      <alignment horizontal="left" shrinkToFit="1"/>
    </xf>
    <xf numFmtId="0" fontId="9" fillId="0" borderId="49" xfId="1" applyBorder="1" applyAlignment="1">
      <alignment horizontal="left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K34" sqref="K3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285156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/>
      <c r="D4" s="11"/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103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176"/>
      <c r="D7" s="177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176"/>
      <c r="D8" s="177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178"/>
      <c r="F11" s="179"/>
      <c r="G11" s="180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 t="str">
        <f>Rekapitulace!A16</f>
        <v>Dopravní opatření</v>
      </c>
      <c r="E14" s="45"/>
      <c r="F14" s="46"/>
      <c r="G14" s="43">
        <f>Rekapitulace!I16</f>
        <v>0</v>
      </c>
    </row>
    <row r="15" spans="1:57" ht="15.95" customHeight="1" x14ac:dyDescent="0.2">
      <c r="A15" s="41" t="s">
        <v>20</v>
      </c>
      <c r="B15" s="42" t="s">
        <v>21</v>
      </c>
      <c r="C15" s="43">
        <f>Mont</f>
        <v>0</v>
      </c>
      <c r="D15" s="25" t="str">
        <f>Rekapitulace!A17</f>
        <v xml:space="preserve">Kompletační činnost zhotovitele </v>
      </c>
      <c r="E15" s="47"/>
      <c r="F15" s="48"/>
      <c r="G15" s="43">
        <f>Rekapitulace!I17</f>
        <v>0</v>
      </c>
    </row>
    <row r="16" spans="1:57" ht="15.95" customHeight="1" x14ac:dyDescent="0.2">
      <c r="A16" s="41" t="s">
        <v>22</v>
      </c>
      <c r="B16" s="42" t="s">
        <v>23</v>
      </c>
      <c r="C16" s="43">
        <f>HSV</f>
        <v>0</v>
      </c>
      <c r="D16" s="25" t="str">
        <f>Rekapitulace!A18</f>
        <v>Zařízení staveniště</v>
      </c>
      <c r="E16" s="47"/>
      <c r="F16" s="48"/>
      <c r="G16" s="43">
        <f>Rekapitulace!I18</f>
        <v>0</v>
      </c>
    </row>
    <row r="17" spans="1:7" ht="15.95" customHeight="1" x14ac:dyDescent="0.2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 x14ac:dyDescent="0.2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 x14ac:dyDescent="0.25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x14ac:dyDescent="0.2">
      <c r="A30" s="14" t="s">
        <v>39</v>
      </c>
      <c r="B30" s="16"/>
      <c r="C30" s="58">
        <v>21</v>
      </c>
      <c r="D30" s="16" t="s">
        <v>40</v>
      </c>
      <c r="E30" s="17"/>
      <c r="F30" s="59"/>
      <c r="G30" s="18"/>
    </row>
    <row r="31" spans="1:7" x14ac:dyDescent="0.2">
      <c r="A31" s="14" t="s">
        <v>41</v>
      </c>
      <c r="B31" s="16"/>
      <c r="C31" s="58">
        <v>21</v>
      </c>
      <c r="D31" s="16" t="s">
        <v>40</v>
      </c>
      <c r="E31" s="17"/>
      <c r="F31" s="60">
        <f>ROUND(PRODUCT(F30,C31/100),0)</f>
        <v>0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/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/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 x14ac:dyDescent="0.2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x14ac:dyDescent="0.2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x14ac:dyDescent="0.2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x14ac:dyDescent="0.2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x14ac:dyDescent="0.2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x14ac:dyDescent="0.2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x14ac:dyDescent="0.2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x14ac:dyDescent="0.2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 x14ac:dyDescent="0.2">
      <c r="B46" s="175"/>
      <c r="C46" s="175"/>
      <c r="D46" s="175"/>
      <c r="E46" s="175"/>
      <c r="F46" s="175"/>
      <c r="G46" s="175"/>
    </row>
    <row r="47" spans="1:8" x14ac:dyDescent="0.2">
      <c r="B47" s="175"/>
      <c r="C47" s="175"/>
      <c r="D47" s="175"/>
      <c r="E47" s="175"/>
      <c r="F47" s="175"/>
      <c r="G47" s="175"/>
    </row>
    <row r="48" spans="1:8" x14ac:dyDescent="0.2">
      <c r="B48" s="175"/>
      <c r="C48" s="175"/>
      <c r="D48" s="175"/>
      <c r="E48" s="175"/>
      <c r="F48" s="175"/>
      <c r="G48" s="175"/>
    </row>
    <row r="49" spans="2:7" x14ac:dyDescent="0.2">
      <c r="B49" s="175"/>
      <c r="C49" s="175"/>
      <c r="D49" s="175"/>
      <c r="E49" s="175"/>
      <c r="F49" s="175"/>
      <c r="G49" s="175"/>
    </row>
    <row r="50" spans="2:7" x14ac:dyDescent="0.2">
      <c r="B50" s="175"/>
      <c r="C50" s="175"/>
      <c r="D50" s="175"/>
      <c r="E50" s="175"/>
      <c r="F50" s="175"/>
      <c r="G50" s="175"/>
    </row>
    <row r="51" spans="2:7" x14ac:dyDescent="0.2">
      <c r="B51" s="175"/>
      <c r="C51" s="175"/>
      <c r="D51" s="175"/>
      <c r="E51" s="175"/>
      <c r="F51" s="175"/>
      <c r="G51" s="175"/>
    </row>
    <row r="52" spans="2:7" x14ac:dyDescent="0.2">
      <c r="B52" s="175"/>
      <c r="C52" s="175"/>
      <c r="D52" s="175"/>
      <c r="E52" s="175"/>
      <c r="F52" s="175"/>
      <c r="G52" s="175"/>
    </row>
    <row r="53" spans="2:7" x14ac:dyDescent="0.2">
      <c r="B53" s="175"/>
      <c r="C53" s="175"/>
      <c r="D53" s="175"/>
      <c r="E53" s="175"/>
      <c r="F53" s="175"/>
      <c r="G53" s="175"/>
    </row>
    <row r="54" spans="2:7" x14ac:dyDescent="0.2">
      <c r="B54" s="175"/>
      <c r="C54" s="175"/>
      <c r="D54" s="175"/>
      <c r="E54" s="175"/>
      <c r="F54" s="175"/>
      <c r="G54" s="175"/>
    </row>
    <row r="55" spans="2:7" x14ac:dyDescent="0.2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0"/>
  <sheetViews>
    <sheetView workbookViewId="0">
      <selection activeCell="G29" sqref="G2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2" t="s">
        <v>5</v>
      </c>
      <c r="B1" s="183"/>
      <c r="C1" s="69" t="str">
        <f>CONCATENATE(cislostavby," ",nazevstavby)</f>
        <v xml:space="preserve"> Drozdov - rekonstrukce chodníků II. etapa</v>
      </c>
      <c r="D1" s="70"/>
      <c r="E1" s="71"/>
      <c r="F1" s="70"/>
      <c r="G1" s="72"/>
      <c r="H1" s="73"/>
      <c r="I1" s="74"/>
    </row>
    <row r="2" spans="1:57" ht="13.5" thickBot="1" x14ac:dyDescent="0.25">
      <c r="A2" s="184" t="s">
        <v>1</v>
      </c>
      <c r="B2" s="185"/>
      <c r="C2" s="75" t="str">
        <f>CONCATENATE(cisloobjektu," ",nazevobjektu)</f>
        <v xml:space="preserve"> </v>
      </c>
      <c r="D2" s="76"/>
      <c r="E2" s="77"/>
      <c r="F2" s="76"/>
      <c r="G2" s="186"/>
      <c r="H2" s="186"/>
      <c r="I2" s="187"/>
    </row>
    <row r="3" spans="1:57" ht="13.5" thickTop="1" x14ac:dyDescent="0.2"/>
    <row r="4" spans="1:57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 x14ac:dyDescent="0.25"/>
    <row r="6" spans="1:57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57" s="30" customFormat="1" x14ac:dyDescent="0.2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Položky!BC10</f>
        <v>0</v>
      </c>
      <c r="F7" s="172">
        <f>Položky!BD10</f>
        <v>0</v>
      </c>
      <c r="G7" s="172">
        <f>Položky!BE10</f>
        <v>0</v>
      </c>
      <c r="H7" s="172">
        <f>Položky!BF10</f>
        <v>0</v>
      </c>
      <c r="I7" s="173">
        <f>Položky!BG10</f>
        <v>0</v>
      </c>
    </row>
    <row r="8" spans="1:57" s="30" customFormat="1" x14ac:dyDescent="0.2">
      <c r="A8" s="170" t="str">
        <f>Položky!B11</f>
        <v>2</v>
      </c>
      <c r="B8" s="85" t="str">
        <f>Položky!C11</f>
        <v>Základy,zvláštní zakládání</v>
      </c>
      <c r="C8" s="86"/>
      <c r="D8" s="87"/>
      <c r="E8" s="171">
        <f>Položky!BC13</f>
        <v>0</v>
      </c>
      <c r="F8" s="172">
        <f>Položky!BD13</f>
        <v>0</v>
      </c>
      <c r="G8" s="172">
        <f>Položky!BE13</f>
        <v>0</v>
      </c>
      <c r="H8" s="172">
        <f>Položky!BF13</f>
        <v>0</v>
      </c>
      <c r="I8" s="173">
        <f>Položky!BG13</f>
        <v>0</v>
      </c>
    </row>
    <row r="9" spans="1:57" s="30" customFormat="1" x14ac:dyDescent="0.2">
      <c r="A9" s="170" t="str">
        <f>Položky!B14</f>
        <v>5</v>
      </c>
      <c r="B9" s="85" t="str">
        <f>Položky!C14</f>
        <v>Komunikace</v>
      </c>
      <c r="C9" s="86"/>
      <c r="D9" s="87"/>
      <c r="E9" s="171">
        <f>Položky!BC20</f>
        <v>0</v>
      </c>
      <c r="F9" s="172">
        <f>Položky!BD20</f>
        <v>0</v>
      </c>
      <c r="G9" s="172">
        <f>Položky!BE20</f>
        <v>0</v>
      </c>
      <c r="H9" s="172">
        <f>Položky!BF20</f>
        <v>0</v>
      </c>
      <c r="I9" s="173">
        <f>Položky!BG20</f>
        <v>0</v>
      </c>
    </row>
    <row r="10" spans="1:57" s="30" customFormat="1" ht="13.5" thickBot="1" x14ac:dyDescent="0.25">
      <c r="A10" s="170" t="str">
        <f>Položky!B21</f>
        <v>91</v>
      </c>
      <c r="B10" s="85" t="str">
        <f>Položky!C21</f>
        <v>Doplňující práce na komunikaci</v>
      </c>
      <c r="C10" s="86"/>
      <c r="D10" s="87"/>
      <c r="E10" s="171">
        <f>Položky!BC24</f>
        <v>0</v>
      </c>
      <c r="F10" s="172">
        <f>Položky!BD24</f>
        <v>0</v>
      </c>
      <c r="G10" s="172">
        <f>Položky!BE24</f>
        <v>0</v>
      </c>
      <c r="H10" s="172">
        <f>Položky!BF24</f>
        <v>0</v>
      </c>
      <c r="I10" s="173">
        <f>Položky!BG24</f>
        <v>0</v>
      </c>
    </row>
    <row r="11" spans="1:57" s="93" customFormat="1" ht="13.5" thickBot="1" x14ac:dyDescent="0.25">
      <c r="A11" s="88"/>
      <c r="B11" s="80" t="s">
        <v>50</v>
      </c>
      <c r="C11" s="80"/>
      <c r="D11" s="89"/>
      <c r="E11" s="90">
        <f>SUM(E7:E10)</f>
        <v>0</v>
      </c>
      <c r="F11" s="91">
        <f>SUM(F7:F10)</f>
        <v>0</v>
      </c>
      <c r="G11" s="91">
        <f>SUM(G7:G10)</f>
        <v>0</v>
      </c>
      <c r="H11" s="91">
        <f>SUM(H7:H10)</f>
        <v>0</v>
      </c>
      <c r="I11" s="92">
        <f>SUM(I7:I10)</f>
        <v>0</v>
      </c>
    </row>
    <row r="12" spans="1:57" x14ac:dyDescent="0.2">
      <c r="A12" s="86"/>
      <c r="B12" s="86"/>
      <c r="C12" s="86"/>
      <c r="D12" s="86"/>
      <c r="E12" s="86"/>
      <c r="F12" s="86"/>
      <c r="G12" s="86"/>
      <c r="H12" s="86"/>
      <c r="I12" s="86"/>
    </row>
    <row r="13" spans="1:57" ht="19.5" customHeight="1" x14ac:dyDescent="0.25">
      <c r="A13" s="94" t="s">
        <v>51</v>
      </c>
      <c r="B13" s="94"/>
      <c r="C13" s="94"/>
      <c r="D13" s="94"/>
      <c r="E13" s="94"/>
      <c r="F13" s="94"/>
      <c r="G13" s="95"/>
      <c r="H13" s="94"/>
      <c r="I13" s="94"/>
      <c r="BA13" s="31"/>
      <c r="BB13" s="31"/>
      <c r="BC13" s="31"/>
      <c r="BD13" s="31"/>
      <c r="BE13" s="31"/>
    </row>
    <row r="14" spans="1:57" ht="13.5" thickBot="1" x14ac:dyDescent="0.25">
      <c r="A14" s="96"/>
      <c r="B14" s="96"/>
      <c r="C14" s="96"/>
      <c r="D14" s="96"/>
      <c r="E14" s="96"/>
      <c r="F14" s="96"/>
      <c r="G14" s="96"/>
      <c r="H14" s="96"/>
      <c r="I14" s="96"/>
    </row>
    <row r="15" spans="1:57" x14ac:dyDescent="0.2">
      <c r="A15" s="97" t="s">
        <v>52</v>
      </c>
      <c r="B15" s="98"/>
      <c r="C15" s="98"/>
      <c r="D15" s="99"/>
      <c r="E15" s="100" t="s">
        <v>53</v>
      </c>
      <c r="F15" s="101" t="s">
        <v>54</v>
      </c>
      <c r="G15" s="102" t="s">
        <v>55</v>
      </c>
      <c r="H15" s="103"/>
      <c r="I15" s="104" t="s">
        <v>53</v>
      </c>
    </row>
    <row r="16" spans="1:57" x14ac:dyDescent="0.2">
      <c r="A16" s="105" t="s">
        <v>93</v>
      </c>
      <c r="B16" s="106"/>
      <c r="C16" s="106"/>
      <c r="D16" s="107"/>
      <c r="E16" s="108">
        <v>0</v>
      </c>
      <c r="F16" s="109">
        <v>0</v>
      </c>
      <c r="G16" s="110">
        <f>CHOOSE(BA16+1,HSV+PSV,HSV+PSV+Mont,HSV+PSV+Dodavka+Mont,HSV,PSV,Mont,Dodavka,Mont+Dodavka,0)</f>
        <v>0</v>
      </c>
      <c r="H16" s="111"/>
      <c r="I16" s="112">
        <f>E16+F16*G16/100</f>
        <v>0</v>
      </c>
      <c r="BA16">
        <v>0</v>
      </c>
    </row>
    <row r="17" spans="1:53" x14ac:dyDescent="0.2">
      <c r="A17" s="105" t="s">
        <v>101</v>
      </c>
      <c r="B17" s="106"/>
      <c r="C17" s="106"/>
      <c r="D17" s="107"/>
      <c r="E17" s="108">
        <v>0</v>
      </c>
      <c r="F17" s="109">
        <v>0</v>
      </c>
      <c r="G17" s="110">
        <f>CHOOSE(BA17+1,HSV+PSV,HSV+PSV+Mont,HSV+PSV+Dodavka+Mont,HSV,PSV,Mont,Dodavka,Mont+Dodavka,0)</f>
        <v>0</v>
      </c>
      <c r="H17" s="111"/>
      <c r="I17" s="112">
        <f>E17+F17*G17/100</f>
        <v>0</v>
      </c>
      <c r="BA17">
        <v>0</v>
      </c>
    </row>
    <row r="18" spans="1:53" x14ac:dyDescent="0.2">
      <c r="A18" s="105" t="s">
        <v>102</v>
      </c>
      <c r="B18" s="106"/>
      <c r="C18" s="106"/>
      <c r="D18" s="107"/>
      <c r="E18" s="108">
        <v>0</v>
      </c>
      <c r="F18" s="109">
        <v>0</v>
      </c>
      <c r="G18" s="110">
        <f>CHOOSE(BA18+1,HSV+PSV,HSV+PSV+Mont,HSV+PSV+Dodavka+Mont,HSV,PSV,Mont,Dodavka,Mont+Dodavka,0)</f>
        <v>0</v>
      </c>
      <c r="H18" s="111"/>
      <c r="I18" s="112">
        <f>E18+F18*G18/100</f>
        <v>0</v>
      </c>
      <c r="BA18">
        <v>0</v>
      </c>
    </row>
    <row r="19" spans="1:53" ht="13.5" thickBot="1" x14ac:dyDescent="0.25">
      <c r="A19" s="113"/>
      <c r="B19" s="114" t="s">
        <v>56</v>
      </c>
      <c r="C19" s="115"/>
      <c r="D19" s="116"/>
      <c r="E19" s="117"/>
      <c r="F19" s="118"/>
      <c r="G19" s="118"/>
      <c r="H19" s="188">
        <f>SUM(I16:I18)</f>
        <v>0</v>
      </c>
      <c r="I19" s="189"/>
    </row>
    <row r="21" spans="1:53" x14ac:dyDescent="0.2">
      <c r="B21" s="93"/>
      <c r="F21" s="119"/>
      <c r="G21" s="120"/>
      <c r="H21" s="120"/>
      <c r="I21" s="121"/>
    </row>
    <row r="22" spans="1:53" x14ac:dyDescent="0.2">
      <c r="F22" s="119"/>
      <c r="G22" s="120"/>
      <c r="H22" s="120"/>
      <c r="I22" s="121"/>
    </row>
    <row r="23" spans="1:53" x14ac:dyDescent="0.2">
      <c r="F23" s="119"/>
      <c r="G23" s="120"/>
      <c r="H23" s="120"/>
      <c r="I23" s="121"/>
    </row>
    <row r="24" spans="1:53" x14ac:dyDescent="0.2">
      <c r="F24" s="119"/>
      <c r="G24" s="120"/>
      <c r="H24" s="120"/>
      <c r="I24" s="121"/>
    </row>
    <row r="25" spans="1:53" x14ac:dyDescent="0.2">
      <c r="F25" s="119"/>
      <c r="G25" s="120"/>
      <c r="H25" s="120"/>
      <c r="I25" s="121"/>
    </row>
    <row r="26" spans="1:53" x14ac:dyDescent="0.2">
      <c r="F26" s="119"/>
      <c r="G26" s="120"/>
      <c r="H26" s="120"/>
      <c r="I26" s="121"/>
    </row>
    <row r="27" spans="1:53" x14ac:dyDescent="0.2">
      <c r="F27" s="119"/>
      <c r="G27" s="120"/>
      <c r="H27" s="120"/>
      <c r="I27" s="121"/>
    </row>
    <row r="28" spans="1:53" x14ac:dyDescent="0.2">
      <c r="F28" s="119"/>
      <c r="G28" s="120"/>
      <c r="H28" s="120"/>
      <c r="I28" s="121"/>
    </row>
    <row r="29" spans="1:53" x14ac:dyDescent="0.2">
      <c r="F29" s="119"/>
      <c r="G29" s="120"/>
      <c r="H29" s="120"/>
      <c r="I29" s="121"/>
    </row>
    <row r="30" spans="1:53" x14ac:dyDescent="0.2">
      <c r="F30" s="119"/>
      <c r="G30" s="120"/>
      <c r="H30" s="120"/>
      <c r="I30" s="121"/>
    </row>
    <row r="31" spans="1:53" x14ac:dyDescent="0.2">
      <c r="F31" s="119"/>
      <c r="G31" s="120"/>
      <c r="H31" s="120"/>
      <c r="I31" s="121"/>
    </row>
    <row r="32" spans="1:53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  <row r="68" spans="6:9" x14ac:dyDescent="0.2">
      <c r="F68" s="119"/>
      <c r="G68" s="120"/>
      <c r="H68" s="120"/>
      <c r="I68" s="121"/>
    </row>
    <row r="69" spans="6:9" x14ac:dyDescent="0.2">
      <c r="F69" s="119"/>
      <c r="G69" s="120"/>
      <c r="H69" s="120"/>
      <c r="I69" s="121"/>
    </row>
    <row r="70" spans="6:9" x14ac:dyDescent="0.2">
      <c r="F70" s="119"/>
      <c r="G70" s="120"/>
      <c r="H70" s="120"/>
      <c r="I70" s="121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G91"/>
  <sheetViews>
    <sheetView showGridLines="0" showZeros="0" topLeftCell="A7" zoomScale="80" zoomScaleNormal="100" workbookViewId="0">
      <selection activeCell="Q41" sqref="Q41"/>
    </sheetView>
  </sheetViews>
  <sheetFormatPr defaultRowHeight="12.75" x14ac:dyDescent="0.2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4" customWidth="1"/>
    <col min="6" max="6" width="11.28515625" style="122" customWidth="1"/>
    <col min="7" max="7" width="16.140625" style="122" customWidth="1"/>
    <col min="8" max="8" width="13.140625" style="122" customWidth="1"/>
    <col min="9" max="9" width="14.5703125" style="122" customWidth="1"/>
    <col min="10" max="10" width="13.140625" style="122" customWidth="1"/>
    <col min="11" max="11" width="13.5703125" style="122" customWidth="1"/>
    <col min="12" max="16384" width="9.140625" style="122"/>
  </cols>
  <sheetData>
    <row r="1" spans="1:59" ht="15.75" x14ac:dyDescent="0.25">
      <c r="A1" s="190" t="s">
        <v>98</v>
      </c>
      <c r="B1" s="190"/>
      <c r="C1" s="190"/>
      <c r="D1" s="190"/>
      <c r="E1" s="190"/>
      <c r="F1" s="190"/>
      <c r="G1" s="190"/>
      <c r="H1" s="190"/>
      <c r="I1" s="190"/>
    </row>
    <row r="2" spans="1:59" ht="15.75" customHeight="1" thickBot="1" x14ac:dyDescent="0.25">
      <c r="B2" s="123"/>
      <c r="C2" s="124"/>
      <c r="D2" s="124"/>
      <c r="E2" s="125"/>
      <c r="F2" s="124"/>
      <c r="G2" s="124"/>
    </row>
    <row r="3" spans="1:59" ht="32.25" customHeight="1" thickTop="1" x14ac:dyDescent="0.3">
      <c r="A3" s="182" t="s">
        <v>5</v>
      </c>
      <c r="B3" s="183"/>
      <c r="C3" s="174" t="str">
        <f>CONCATENATE(cislostavby," ",nazevstavby)</f>
        <v xml:space="preserve"> Drozdov - rekonstrukce chodníků II. etapa</v>
      </c>
      <c r="D3" s="70"/>
      <c r="E3" s="71"/>
      <c r="F3" s="70"/>
      <c r="G3" s="126"/>
      <c r="H3" s="127">
        <f>Rekapitulace!H1</f>
        <v>0</v>
      </c>
      <c r="I3" s="128"/>
    </row>
    <row r="4" spans="1:59" ht="34.5" customHeight="1" thickBot="1" x14ac:dyDescent="0.25">
      <c r="A4" s="191" t="s">
        <v>1</v>
      </c>
      <c r="B4" s="185"/>
      <c r="C4" s="75" t="str">
        <f>CONCATENATE(cisloobjektu," ",nazevobjektu)</f>
        <v xml:space="preserve"> </v>
      </c>
      <c r="D4" s="76"/>
      <c r="E4" s="77"/>
      <c r="F4" s="76"/>
      <c r="G4" s="192"/>
      <c r="H4" s="192"/>
      <c r="I4" s="193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57</v>
      </c>
      <c r="B6" s="135" t="s">
        <v>58</v>
      </c>
      <c r="C6" s="135" t="s">
        <v>59</v>
      </c>
      <c r="D6" s="135" t="s">
        <v>60</v>
      </c>
      <c r="E6" s="136" t="s">
        <v>61</v>
      </c>
      <c r="F6" s="135" t="s">
        <v>62</v>
      </c>
      <c r="G6" s="137" t="s">
        <v>63</v>
      </c>
      <c r="H6" s="138" t="s">
        <v>64</v>
      </c>
      <c r="I6" s="138" t="s">
        <v>65</v>
      </c>
      <c r="J6" s="138" t="s">
        <v>66</v>
      </c>
      <c r="K6" s="138" t="s">
        <v>67</v>
      </c>
    </row>
    <row r="7" spans="1:59" ht="16.5" customHeight="1" x14ac:dyDescent="0.2">
      <c r="A7" s="139" t="s">
        <v>68</v>
      </c>
      <c r="B7" s="140" t="s">
        <v>69</v>
      </c>
      <c r="C7" s="141" t="s">
        <v>70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36.75" customHeight="1" x14ac:dyDescent="0.2">
      <c r="A8" s="147">
        <v>4</v>
      </c>
      <c r="B8" s="148" t="s">
        <v>73</v>
      </c>
      <c r="C8" s="149" t="s">
        <v>94</v>
      </c>
      <c r="D8" s="150" t="s">
        <v>72</v>
      </c>
      <c r="E8" s="151">
        <v>2288.6999999999998</v>
      </c>
      <c r="F8" s="151"/>
      <c r="G8" s="152">
        <f>E8*F8</f>
        <v>0</v>
      </c>
      <c r="H8" s="153">
        <v>0</v>
      </c>
      <c r="I8" s="153">
        <f>E8*H8</f>
        <v>0</v>
      </c>
      <c r="J8" s="153">
        <v>-0.13800000000000001</v>
      </c>
      <c r="K8" s="153">
        <f>E8*J8</f>
        <v>-315.84059999999999</v>
      </c>
      <c r="Q8" s="146">
        <v>2</v>
      </c>
      <c r="AA8" s="122">
        <v>12</v>
      </c>
      <c r="AB8" s="122">
        <v>0</v>
      </c>
      <c r="AC8" s="122">
        <v>4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25.5" x14ac:dyDescent="0.2">
      <c r="A9" s="147">
        <v>5</v>
      </c>
      <c r="B9" s="148" t="s">
        <v>74</v>
      </c>
      <c r="C9" s="149" t="s">
        <v>99</v>
      </c>
      <c r="D9" s="150" t="s">
        <v>75</v>
      </c>
      <c r="E9" s="151">
        <v>2052</v>
      </c>
      <c r="F9" s="151"/>
      <c r="G9" s="152">
        <f>E9*F9</f>
        <v>0</v>
      </c>
      <c r="H9" s="153">
        <v>0</v>
      </c>
      <c r="I9" s="153">
        <f>E9*H9</f>
        <v>0</v>
      </c>
      <c r="J9" s="153">
        <v>-0.14499999999999999</v>
      </c>
      <c r="K9" s="153">
        <f>E9*J9</f>
        <v>-297.53999999999996</v>
      </c>
      <c r="Q9" s="146">
        <v>2</v>
      </c>
      <c r="AA9" s="122">
        <v>12</v>
      </c>
      <c r="AB9" s="122">
        <v>0</v>
      </c>
      <c r="AC9" s="122">
        <v>5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7.25" customHeight="1" x14ac:dyDescent="0.2">
      <c r="A10" s="154"/>
      <c r="B10" s="155" t="s">
        <v>71</v>
      </c>
      <c r="C10" s="156" t="str">
        <f>CONCATENATE(B7," ",C7)</f>
        <v>1 Zemní práce</v>
      </c>
      <c r="D10" s="154"/>
      <c r="E10" s="157"/>
      <c r="F10" s="157"/>
      <c r="G10" s="158">
        <f>SUM(G7:G9)</f>
        <v>0</v>
      </c>
      <c r="H10" s="159"/>
      <c r="I10" s="160">
        <f>SUM(I7:I9)</f>
        <v>0</v>
      </c>
      <c r="J10" s="159"/>
      <c r="K10" s="160">
        <f>SUM(K7:K9)</f>
        <v>-613.38059999999996</v>
      </c>
      <c r="Q10" s="146">
        <v>4</v>
      </c>
      <c r="BC10" s="161">
        <f>SUM(BC7:BC9)</f>
        <v>0</v>
      </c>
      <c r="BD10" s="161">
        <f>SUM(BD7:BD9)</f>
        <v>0</v>
      </c>
      <c r="BE10" s="161">
        <f>SUM(BE7:BE9)</f>
        <v>0</v>
      </c>
      <c r="BF10" s="161">
        <f>SUM(BF7:BF9)</f>
        <v>0</v>
      </c>
      <c r="BG10" s="161">
        <f>SUM(BG7:BG9)</f>
        <v>0</v>
      </c>
    </row>
    <row r="11" spans="1:59" x14ac:dyDescent="0.2">
      <c r="A11" s="139" t="s">
        <v>68</v>
      </c>
      <c r="B11" s="140" t="s">
        <v>76</v>
      </c>
      <c r="C11" s="141" t="s">
        <v>77</v>
      </c>
      <c r="D11" s="142"/>
      <c r="E11" s="143"/>
      <c r="F11" s="143"/>
      <c r="G11" s="144"/>
      <c r="H11" s="145"/>
      <c r="I11" s="145"/>
      <c r="J11" s="145"/>
      <c r="K11" s="145"/>
      <c r="Q11" s="146">
        <v>1</v>
      </c>
    </row>
    <row r="12" spans="1:59" ht="35.25" customHeight="1" x14ac:dyDescent="0.2">
      <c r="A12" s="147">
        <v>7</v>
      </c>
      <c r="B12" s="148" t="s">
        <v>78</v>
      </c>
      <c r="C12" s="149" t="s">
        <v>95</v>
      </c>
      <c r="D12" s="150" t="s">
        <v>72</v>
      </c>
      <c r="E12" s="151">
        <v>2288.6999999999998</v>
      </c>
      <c r="F12" s="151"/>
      <c r="G12" s="152">
        <f>E12*F12</f>
        <v>0</v>
      </c>
      <c r="H12" s="153">
        <v>0</v>
      </c>
      <c r="I12" s="153">
        <f>E12*H12</f>
        <v>0</v>
      </c>
      <c r="J12" s="153">
        <v>0</v>
      </c>
      <c r="K12" s="153">
        <f>E12*J12</f>
        <v>0</v>
      </c>
      <c r="Q12" s="146">
        <v>2</v>
      </c>
      <c r="AA12" s="122">
        <v>12</v>
      </c>
      <c r="AB12" s="122">
        <v>0</v>
      </c>
      <c r="AC12" s="122">
        <v>7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59" ht="21" customHeight="1" x14ac:dyDescent="0.2">
      <c r="A13" s="154"/>
      <c r="B13" s="155" t="s">
        <v>71</v>
      </c>
      <c r="C13" s="156" t="str">
        <f>CONCATENATE(B11," ",C11)</f>
        <v>2 Základy,zvláštní zakládání</v>
      </c>
      <c r="D13" s="154"/>
      <c r="E13" s="157"/>
      <c r="F13" s="157"/>
      <c r="G13" s="158">
        <f>SUM(G11:G12)</f>
        <v>0</v>
      </c>
      <c r="H13" s="159"/>
      <c r="I13" s="160">
        <f>SUM(I11:I12)</f>
        <v>0</v>
      </c>
      <c r="J13" s="159"/>
      <c r="K13" s="160">
        <f>SUM(K11:K12)</f>
        <v>0</v>
      </c>
      <c r="Q13" s="146">
        <v>4</v>
      </c>
      <c r="BC13" s="161">
        <f>SUM(BC11:BC12)</f>
        <v>0</v>
      </c>
      <c r="BD13" s="161">
        <f>SUM(BD11:BD12)</f>
        <v>0</v>
      </c>
      <c r="BE13" s="161">
        <f>SUM(BE11:BE12)</f>
        <v>0</v>
      </c>
      <c r="BF13" s="161">
        <f>SUM(BF11:BF12)</f>
        <v>0</v>
      </c>
      <c r="BG13" s="161">
        <f>SUM(BG11:BG12)</f>
        <v>0</v>
      </c>
    </row>
    <row r="14" spans="1:59" x14ac:dyDescent="0.2">
      <c r="A14" s="139" t="s">
        <v>68</v>
      </c>
      <c r="B14" s="140" t="s">
        <v>79</v>
      </c>
      <c r="C14" s="141" t="s">
        <v>80</v>
      </c>
      <c r="D14" s="142"/>
      <c r="E14" s="143"/>
      <c r="F14" s="143"/>
      <c r="G14" s="144"/>
      <c r="H14" s="145"/>
      <c r="I14" s="145"/>
      <c r="J14" s="145"/>
      <c r="K14" s="145"/>
      <c r="Q14" s="146">
        <v>1</v>
      </c>
    </row>
    <row r="15" spans="1:59" ht="24.75" customHeight="1" x14ac:dyDescent="0.2">
      <c r="A15" s="147">
        <v>10</v>
      </c>
      <c r="B15" s="148" t="s">
        <v>81</v>
      </c>
      <c r="C15" s="149" t="s">
        <v>82</v>
      </c>
      <c r="D15" s="150" t="s">
        <v>72</v>
      </c>
      <c r="E15" s="151">
        <v>1638.4</v>
      </c>
      <c r="F15" s="151"/>
      <c r="G15" s="152">
        <f>E15*F15</f>
        <v>0</v>
      </c>
      <c r="H15" s="153">
        <v>5.5449999999999999E-2</v>
      </c>
      <c r="I15" s="153">
        <f>E15*H15</f>
        <v>90.849280000000007</v>
      </c>
      <c r="J15" s="153">
        <v>0</v>
      </c>
      <c r="K15" s="153">
        <f>E15*J15</f>
        <v>0</v>
      </c>
      <c r="Q15" s="146">
        <v>2</v>
      </c>
      <c r="AA15" s="122">
        <v>12</v>
      </c>
      <c r="AB15" s="122">
        <v>0</v>
      </c>
      <c r="AC15" s="122">
        <v>10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ht="25.5" x14ac:dyDescent="0.2">
      <c r="A16" s="147">
        <v>11</v>
      </c>
      <c r="B16" s="148" t="s">
        <v>83</v>
      </c>
      <c r="C16" s="149" t="s">
        <v>96</v>
      </c>
      <c r="D16" s="150" t="s">
        <v>72</v>
      </c>
      <c r="E16" s="151">
        <v>1654.8</v>
      </c>
      <c r="F16" s="151"/>
      <c r="G16" s="152">
        <f>E16*F16</f>
        <v>0</v>
      </c>
      <c r="H16" s="153">
        <v>0.14399999999999999</v>
      </c>
      <c r="I16" s="153">
        <f>E16*H16</f>
        <v>238.29119999999998</v>
      </c>
      <c r="J16" s="153">
        <v>0</v>
      </c>
      <c r="K16" s="153">
        <f>E16*J16</f>
        <v>0</v>
      </c>
      <c r="Q16" s="146">
        <v>2</v>
      </c>
      <c r="AA16" s="122">
        <v>12</v>
      </c>
      <c r="AB16" s="122">
        <v>0</v>
      </c>
      <c r="AC16" s="122">
        <v>11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x14ac:dyDescent="0.2">
      <c r="A17" s="147">
        <v>12</v>
      </c>
      <c r="B17" s="148" t="s">
        <v>84</v>
      </c>
      <c r="C17" s="149" t="s">
        <v>85</v>
      </c>
      <c r="D17" s="150" t="s">
        <v>72</v>
      </c>
      <c r="E17" s="151">
        <v>650.29999999999995</v>
      </c>
      <c r="F17" s="151"/>
      <c r="G17" s="152">
        <f>E17*F17</f>
        <v>0</v>
      </c>
      <c r="H17" s="153">
        <v>7.3899999999999993E-2</v>
      </c>
      <c r="I17" s="153">
        <f>E17*H17</f>
        <v>48.057169999999992</v>
      </c>
      <c r="J17" s="153">
        <v>0</v>
      </c>
      <c r="K17" s="153">
        <f>E17*J17</f>
        <v>0</v>
      </c>
      <c r="Q17" s="146">
        <v>2</v>
      </c>
      <c r="AA17" s="122">
        <v>12</v>
      </c>
      <c r="AB17" s="122">
        <v>0</v>
      </c>
      <c r="AC17" s="122">
        <v>12</v>
      </c>
      <c r="BB17" s="122">
        <v>1</v>
      </c>
      <c r="BC17" s="122">
        <f>IF(BB17=1,G17,0)</f>
        <v>0</v>
      </c>
      <c r="BD17" s="122">
        <f>IF(BB17=2,G17,0)</f>
        <v>0</v>
      </c>
      <c r="BE17" s="122">
        <f>IF(BB17=3,G17,0)</f>
        <v>0</v>
      </c>
      <c r="BF17" s="122">
        <f>IF(BB17=4,G17,0)</f>
        <v>0</v>
      </c>
      <c r="BG17" s="122">
        <f>IF(BB17=5,G17,0)</f>
        <v>0</v>
      </c>
    </row>
    <row r="18" spans="1:59" ht="25.5" x14ac:dyDescent="0.2">
      <c r="A18" s="147">
        <v>13</v>
      </c>
      <c r="B18" s="148" t="s">
        <v>86</v>
      </c>
      <c r="C18" s="149" t="s">
        <v>97</v>
      </c>
      <c r="D18" s="150" t="s">
        <v>72</v>
      </c>
      <c r="E18" s="151">
        <v>656.8</v>
      </c>
      <c r="F18" s="151"/>
      <c r="G18" s="152">
        <f>E18*F18</f>
        <v>0</v>
      </c>
      <c r="H18" s="153">
        <v>0.192</v>
      </c>
      <c r="I18" s="153">
        <f>E18*H18</f>
        <v>126.1056</v>
      </c>
      <c r="J18" s="153">
        <v>0</v>
      </c>
      <c r="K18" s="153">
        <f>E18*J18</f>
        <v>0</v>
      </c>
      <c r="Q18" s="146">
        <v>2</v>
      </c>
      <c r="AA18" s="122">
        <v>12</v>
      </c>
      <c r="AB18" s="122">
        <v>0</v>
      </c>
      <c r="AC18" s="122">
        <v>13</v>
      </c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59" ht="51" x14ac:dyDescent="0.2">
      <c r="A19" s="147">
        <v>14</v>
      </c>
      <c r="B19" s="148" t="s">
        <v>87</v>
      </c>
      <c r="C19" s="149" t="s">
        <v>105</v>
      </c>
      <c r="D19" s="150" t="s">
        <v>104</v>
      </c>
      <c r="E19" s="151">
        <v>5</v>
      </c>
      <c r="F19" s="151"/>
      <c r="G19" s="152">
        <f>E19*F19</f>
        <v>0</v>
      </c>
      <c r="H19" s="153">
        <v>0.19500000000000001</v>
      </c>
      <c r="I19" s="153">
        <f>E19*H19</f>
        <v>0.97500000000000009</v>
      </c>
      <c r="J19" s="153">
        <v>0</v>
      </c>
      <c r="K19" s="153">
        <f>E19*J19</f>
        <v>0</v>
      </c>
      <c r="Q19" s="146">
        <v>2</v>
      </c>
      <c r="AA19" s="122">
        <v>12</v>
      </c>
      <c r="AB19" s="122">
        <v>0</v>
      </c>
      <c r="AC19" s="122">
        <v>14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19.5" customHeight="1" x14ac:dyDescent="0.2">
      <c r="A20" s="154"/>
      <c r="B20" s="155" t="s">
        <v>71</v>
      </c>
      <c r="C20" s="156" t="str">
        <f>CONCATENATE(B14," ",C14)</f>
        <v>5 Komunikace</v>
      </c>
      <c r="D20" s="154"/>
      <c r="E20" s="157"/>
      <c r="F20" s="157"/>
      <c r="G20" s="158">
        <f>SUM(G14:G19)</f>
        <v>0</v>
      </c>
      <c r="H20" s="159"/>
      <c r="I20" s="160">
        <f>SUM(I14:I19)</f>
        <v>504.27824999999996</v>
      </c>
      <c r="J20" s="159"/>
      <c r="K20" s="160">
        <f>SUM(K14:K19)</f>
        <v>0</v>
      </c>
      <c r="Q20" s="146">
        <v>4</v>
      </c>
      <c r="BC20" s="161">
        <f>SUM(BC14:BC19)</f>
        <v>0</v>
      </c>
      <c r="BD20" s="161">
        <f>SUM(BD14:BD19)</f>
        <v>0</v>
      </c>
      <c r="BE20" s="161">
        <f>SUM(BE14:BE19)</f>
        <v>0</v>
      </c>
      <c r="BF20" s="161">
        <f>SUM(BF14:BF19)</f>
        <v>0</v>
      </c>
      <c r="BG20" s="161">
        <f>SUM(BG14:BG19)</f>
        <v>0</v>
      </c>
    </row>
    <row r="21" spans="1:59" x14ac:dyDescent="0.2">
      <c r="A21" s="139" t="s">
        <v>68</v>
      </c>
      <c r="B21" s="140" t="s">
        <v>88</v>
      </c>
      <c r="C21" s="141" t="s">
        <v>89</v>
      </c>
      <c r="D21" s="142"/>
      <c r="E21" s="143"/>
      <c r="F21" s="143"/>
      <c r="G21" s="144"/>
      <c r="H21" s="145"/>
      <c r="I21" s="145"/>
      <c r="J21" s="145"/>
      <c r="K21" s="145"/>
      <c r="Q21" s="146">
        <v>1</v>
      </c>
    </row>
    <row r="22" spans="1:59" ht="35.25" customHeight="1" x14ac:dyDescent="0.2">
      <c r="A22" s="147">
        <v>17</v>
      </c>
      <c r="B22" s="148" t="s">
        <v>90</v>
      </c>
      <c r="C22" s="149" t="s">
        <v>100</v>
      </c>
      <c r="D22" s="150" t="s">
        <v>75</v>
      </c>
      <c r="E22" s="151">
        <v>2052</v>
      </c>
      <c r="F22" s="151"/>
      <c r="G22" s="152">
        <f>E22*F22</f>
        <v>0</v>
      </c>
      <c r="H22" s="153">
        <v>0.22486999999999999</v>
      </c>
      <c r="I22" s="153">
        <f>E22*H22</f>
        <v>461.43323999999996</v>
      </c>
      <c r="J22" s="153">
        <v>0</v>
      </c>
      <c r="K22" s="153">
        <f>E22*J22</f>
        <v>0</v>
      </c>
      <c r="Q22" s="146">
        <v>2</v>
      </c>
      <c r="AA22" s="122">
        <v>12</v>
      </c>
      <c r="AB22" s="122">
        <v>0</v>
      </c>
      <c r="AC22" s="122">
        <v>17</v>
      </c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59" ht="25.5" x14ac:dyDescent="0.2">
      <c r="A23" s="147">
        <v>18</v>
      </c>
      <c r="B23" s="148" t="s">
        <v>91</v>
      </c>
      <c r="C23" s="149" t="s">
        <v>92</v>
      </c>
      <c r="D23" s="150" t="s">
        <v>75</v>
      </c>
      <c r="E23" s="151">
        <v>140</v>
      </c>
      <c r="F23" s="151"/>
      <c r="G23" s="152">
        <f>E23*F23</f>
        <v>0</v>
      </c>
      <c r="H23" s="153">
        <v>0.11693000000000001</v>
      </c>
      <c r="I23" s="153">
        <f>E23*H23</f>
        <v>16.370200000000001</v>
      </c>
      <c r="J23" s="153">
        <v>0</v>
      </c>
      <c r="K23" s="153">
        <f>E23*J23</f>
        <v>0</v>
      </c>
      <c r="Q23" s="146">
        <v>2</v>
      </c>
      <c r="AA23" s="122">
        <v>12</v>
      </c>
      <c r="AB23" s="122">
        <v>0</v>
      </c>
      <c r="AC23" s="122">
        <v>18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20.25" customHeight="1" x14ac:dyDescent="0.2">
      <c r="A24" s="154"/>
      <c r="B24" s="155" t="s">
        <v>71</v>
      </c>
      <c r="C24" s="156" t="str">
        <f>CONCATENATE(B21," ",C21)</f>
        <v>91 Doplňující práce na komunikaci</v>
      </c>
      <c r="D24" s="154"/>
      <c r="E24" s="157"/>
      <c r="F24" s="157"/>
      <c r="G24" s="158">
        <f>SUM(G21:G23)</f>
        <v>0</v>
      </c>
      <c r="H24" s="159"/>
      <c r="I24" s="160">
        <f>SUM(I21:I23)</f>
        <v>477.80343999999997</v>
      </c>
      <c r="J24" s="159"/>
      <c r="K24" s="160">
        <f>SUM(K21:K23)</f>
        <v>0</v>
      </c>
      <c r="Q24" s="146">
        <v>4</v>
      </c>
      <c r="BC24" s="161">
        <f>SUM(BC21:BC23)</f>
        <v>0</v>
      </c>
      <c r="BD24" s="161">
        <f>SUM(BD21:BD23)</f>
        <v>0</v>
      </c>
      <c r="BE24" s="161">
        <f>SUM(BE21:BE23)</f>
        <v>0</v>
      </c>
      <c r="BF24" s="161">
        <f>SUM(BF21:BF23)</f>
        <v>0</v>
      </c>
      <c r="BG24" s="161">
        <f>SUM(BG21:BG23)</f>
        <v>0</v>
      </c>
    </row>
    <row r="25" spans="1:59" x14ac:dyDescent="0.2">
      <c r="E25" s="122"/>
    </row>
    <row r="26" spans="1:59" x14ac:dyDescent="0.2">
      <c r="E26" s="122"/>
    </row>
    <row r="27" spans="1:59" x14ac:dyDescent="0.2">
      <c r="E27" s="122"/>
    </row>
    <row r="28" spans="1:59" x14ac:dyDescent="0.2">
      <c r="E28" s="122"/>
    </row>
    <row r="29" spans="1:59" x14ac:dyDescent="0.2">
      <c r="E29" s="122"/>
    </row>
    <row r="30" spans="1:59" x14ac:dyDescent="0.2">
      <c r="E30" s="122"/>
    </row>
    <row r="31" spans="1:59" x14ac:dyDescent="0.2">
      <c r="E31" s="122"/>
    </row>
    <row r="32" spans="1:59" x14ac:dyDescent="0.2">
      <c r="E32" s="122"/>
    </row>
    <row r="33" spans="1:7" x14ac:dyDescent="0.2">
      <c r="E33" s="122"/>
    </row>
    <row r="34" spans="1:7" x14ac:dyDescent="0.2">
      <c r="E34" s="122"/>
    </row>
    <row r="35" spans="1:7" x14ac:dyDescent="0.2">
      <c r="E35" s="122"/>
    </row>
    <row r="36" spans="1:7" x14ac:dyDescent="0.2">
      <c r="E36" s="122"/>
    </row>
    <row r="37" spans="1:7" x14ac:dyDescent="0.2">
      <c r="E37" s="122"/>
    </row>
    <row r="38" spans="1:7" x14ac:dyDescent="0.2">
      <c r="E38" s="122"/>
    </row>
    <row r="39" spans="1:7" x14ac:dyDescent="0.2">
      <c r="E39" s="122"/>
    </row>
    <row r="40" spans="1:7" x14ac:dyDescent="0.2">
      <c r="E40" s="122"/>
    </row>
    <row r="41" spans="1:7" x14ac:dyDescent="0.2">
      <c r="E41" s="122"/>
    </row>
    <row r="42" spans="1:7" x14ac:dyDescent="0.2">
      <c r="E42" s="122"/>
    </row>
    <row r="43" spans="1:7" x14ac:dyDescent="0.2">
      <c r="E43" s="122"/>
    </row>
    <row r="44" spans="1:7" x14ac:dyDescent="0.2">
      <c r="E44" s="122"/>
    </row>
    <row r="45" spans="1:7" x14ac:dyDescent="0.2">
      <c r="E45" s="122"/>
    </row>
    <row r="46" spans="1:7" x14ac:dyDescent="0.2">
      <c r="E46" s="122"/>
    </row>
    <row r="47" spans="1:7" x14ac:dyDescent="0.2">
      <c r="E47" s="122"/>
    </row>
    <row r="48" spans="1:7" x14ac:dyDescent="0.2">
      <c r="A48" s="162"/>
      <c r="B48" s="162"/>
      <c r="C48" s="162"/>
      <c r="D48" s="162"/>
      <c r="E48" s="162"/>
      <c r="F48" s="162"/>
      <c r="G48" s="162"/>
    </row>
    <row r="49" spans="1:7" x14ac:dyDescent="0.2">
      <c r="A49" s="162"/>
      <c r="B49" s="162"/>
      <c r="C49" s="162"/>
      <c r="D49" s="162"/>
      <c r="E49" s="162"/>
      <c r="F49" s="162"/>
      <c r="G49" s="162"/>
    </row>
    <row r="50" spans="1:7" x14ac:dyDescent="0.2">
      <c r="A50" s="162"/>
      <c r="B50" s="162"/>
      <c r="C50" s="162"/>
      <c r="D50" s="162"/>
      <c r="E50" s="162"/>
      <c r="F50" s="162"/>
      <c r="G50" s="162"/>
    </row>
    <row r="51" spans="1:7" x14ac:dyDescent="0.2">
      <c r="A51" s="162"/>
      <c r="B51" s="162"/>
      <c r="C51" s="162"/>
      <c r="D51" s="162"/>
      <c r="E51" s="162"/>
      <c r="F51" s="162"/>
      <c r="G51" s="162"/>
    </row>
    <row r="52" spans="1:7" x14ac:dyDescent="0.2">
      <c r="E52" s="122"/>
    </row>
    <row r="53" spans="1:7" x14ac:dyDescent="0.2">
      <c r="E53" s="122"/>
    </row>
    <row r="54" spans="1:7" x14ac:dyDescent="0.2">
      <c r="E54" s="122"/>
    </row>
    <row r="55" spans="1:7" x14ac:dyDescent="0.2">
      <c r="E55" s="122"/>
    </row>
    <row r="56" spans="1:7" x14ac:dyDescent="0.2">
      <c r="E56" s="122"/>
    </row>
    <row r="57" spans="1:7" x14ac:dyDescent="0.2">
      <c r="E57" s="122"/>
    </row>
    <row r="58" spans="1:7" x14ac:dyDescent="0.2">
      <c r="E58" s="122"/>
    </row>
    <row r="59" spans="1:7" x14ac:dyDescent="0.2">
      <c r="E59" s="122"/>
    </row>
    <row r="60" spans="1:7" x14ac:dyDescent="0.2">
      <c r="E60" s="122"/>
    </row>
    <row r="61" spans="1:7" x14ac:dyDescent="0.2">
      <c r="E61" s="122"/>
    </row>
    <row r="62" spans="1:7" x14ac:dyDescent="0.2">
      <c r="E62" s="122"/>
    </row>
    <row r="63" spans="1:7" x14ac:dyDescent="0.2">
      <c r="E63" s="122"/>
    </row>
    <row r="64" spans="1:7" x14ac:dyDescent="0.2">
      <c r="E64" s="122"/>
    </row>
    <row r="65" spans="1:7" x14ac:dyDescent="0.2">
      <c r="E65" s="122"/>
    </row>
    <row r="66" spans="1:7" x14ac:dyDescent="0.2">
      <c r="E66" s="122"/>
    </row>
    <row r="67" spans="1:7" x14ac:dyDescent="0.2">
      <c r="E67" s="122"/>
    </row>
    <row r="68" spans="1:7" x14ac:dyDescent="0.2">
      <c r="E68" s="122"/>
    </row>
    <row r="69" spans="1:7" x14ac:dyDescent="0.2">
      <c r="E69" s="122"/>
    </row>
    <row r="70" spans="1:7" x14ac:dyDescent="0.2">
      <c r="E70" s="122"/>
    </row>
    <row r="71" spans="1:7" x14ac:dyDescent="0.2">
      <c r="E71" s="122"/>
    </row>
    <row r="72" spans="1:7" x14ac:dyDescent="0.2">
      <c r="E72" s="122"/>
    </row>
    <row r="73" spans="1:7" x14ac:dyDescent="0.2">
      <c r="E73" s="122"/>
    </row>
    <row r="74" spans="1:7" x14ac:dyDescent="0.2">
      <c r="E74" s="122"/>
    </row>
    <row r="75" spans="1:7" x14ac:dyDescent="0.2">
      <c r="E75" s="122"/>
    </row>
    <row r="76" spans="1:7" x14ac:dyDescent="0.2">
      <c r="E76" s="122"/>
    </row>
    <row r="77" spans="1:7" x14ac:dyDescent="0.2">
      <c r="A77" s="163"/>
      <c r="B77" s="163"/>
    </row>
    <row r="78" spans="1:7" x14ac:dyDescent="0.2">
      <c r="A78" s="162"/>
      <c r="B78" s="162"/>
      <c r="C78" s="165"/>
      <c r="D78" s="165"/>
      <c r="E78" s="166"/>
      <c r="F78" s="165"/>
      <c r="G78" s="167"/>
    </row>
    <row r="79" spans="1:7" x14ac:dyDescent="0.2">
      <c r="A79" s="168"/>
      <c r="B79" s="168"/>
      <c r="C79" s="162"/>
      <c r="D79" s="162"/>
      <c r="E79" s="169"/>
      <c r="F79" s="162"/>
      <c r="G79" s="162"/>
    </row>
    <row r="80" spans="1:7" x14ac:dyDescent="0.2">
      <c r="A80" s="162"/>
      <c r="B80" s="162"/>
      <c r="C80" s="162"/>
      <c r="D80" s="162"/>
      <c r="E80" s="169"/>
      <c r="F80" s="162"/>
      <c r="G80" s="162"/>
    </row>
    <row r="81" spans="1:7" x14ac:dyDescent="0.2">
      <c r="A81" s="162"/>
      <c r="B81" s="162"/>
      <c r="C81" s="162"/>
      <c r="D81" s="162"/>
      <c r="E81" s="169"/>
      <c r="F81" s="162"/>
      <c r="G81" s="162"/>
    </row>
    <row r="82" spans="1:7" x14ac:dyDescent="0.2">
      <c r="A82" s="162"/>
      <c r="B82" s="162"/>
      <c r="C82" s="162"/>
      <c r="D82" s="162"/>
      <c r="E82" s="169"/>
      <c r="F82" s="162"/>
      <c r="G82" s="162"/>
    </row>
    <row r="83" spans="1:7" x14ac:dyDescent="0.2">
      <c r="A83" s="162"/>
      <c r="B83" s="162"/>
      <c r="C83" s="162"/>
      <c r="D83" s="162"/>
      <c r="E83" s="169"/>
      <c r="F83" s="162"/>
      <c r="G83" s="162"/>
    </row>
    <row r="84" spans="1:7" x14ac:dyDescent="0.2">
      <c r="A84" s="162"/>
      <c r="B84" s="162"/>
      <c r="C84" s="162"/>
      <c r="D84" s="162"/>
      <c r="E84" s="169"/>
      <c r="F84" s="162"/>
      <c r="G84" s="162"/>
    </row>
    <row r="85" spans="1:7" x14ac:dyDescent="0.2">
      <c r="A85" s="162"/>
      <c r="B85" s="162"/>
      <c r="C85" s="162"/>
      <c r="D85" s="162"/>
      <c r="E85" s="169"/>
      <c r="F85" s="162"/>
      <c r="G85" s="162"/>
    </row>
    <row r="86" spans="1:7" x14ac:dyDescent="0.2">
      <c r="A86" s="162"/>
      <c r="B86" s="162"/>
      <c r="C86" s="162"/>
      <c r="D86" s="162"/>
      <c r="E86" s="169"/>
      <c r="F86" s="162"/>
      <c r="G86" s="162"/>
    </row>
    <row r="87" spans="1:7" x14ac:dyDescent="0.2">
      <c r="A87" s="162"/>
      <c r="B87" s="162"/>
      <c r="C87" s="162"/>
      <c r="D87" s="162"/>
      <c r="E87" s="169"/>
      <c r="F87" s="162"/>
      <c r="G87" s="162"/>
    </row>
    <row r="88" spans="1:7" x14ac:dyDescent="0.2">
      <c r="A88" s="162"/>
      <c r="B88" s="162"/>
      <c r="C88" s="162"/>
      <c r="D88" s="162"/>
      <c r="E88" s="169"/>
      <c r="F88" s="162"/>
      <c r="G88" s="162"/>
    </row>
    <row r="89" spans="1:7" x14ac:dyDescent="0.2">
      <c r="A89" s="162"/>
      <c r="B89" s="162"/>
      <c r="C89" s="162"/>
      <c r="D89" s="162"/>
      <c r="E89" s="169"/>
      <c r="F89" s="162"/>
      <c r="G89" s="162"/>
    </row>
    <row r="90" spans="1:7" x14ac:dyDescent="0.2">
      <c r="A90" s="162"/>
      <c r="B90" s="162"/>
      <c r="C90" s="162"/>
      <c r="D90" s="162"/>
      <c r="E90" s="169"/>
      <c r="F90" s="162"/>
      <c r="G90" s="162"/>
    </row>
    <row r="91" spans="1:7" x14ac:dyDescent="0.2">
      <c r="A91" s="162"/>
      <c r="B91" s="162"/>
      <c r="C91" s="162"/>
      <c r="D91" s="162"/>
      <c r="E91" s="169"/>
      <c r="F91" s="162"/>
      <c r="G91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Účetní</cp:lastModifiedBy>
  <cp:lastPrinted>2017-06-01T07:44:22Z</cp:lastPrinted>
  <dcterms:created xsi:type="dcterms:W3CDTF">2017-05-03T05:56:13Z</dcterms:created>
  <dcterms:modified xsi:type="dcterms:W3CDTF">2017-09-29T10:16:55Z</dcterms:modified>
</cp:coreProperties>
</file>